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utlsv03\上下水道課(R6)\水道\(1300)総括庶務\00庶務\R6\広報（水道料金改定関係）\HP\R6.9更新分\"/>
    </mc:Choice>
  </mc:AlternateContent>
  <workbookProtection workbookAlgorithmName="SHA-512" workbookHashValue="r2n356hhl+oBkEfXfC7tv+09G+M8wgbfVItVvUhOZAHKdXsnp2ucs45ewsiXP2IdnYI7T7q1fPNooIfriPrL2g==" workbookSaltValue="heHtaL6gFjtZpvK1mvW74w==" workbookSpinCount="100000" lockStructure="1"/>
  <bookViews>
    <workbookView xWindow="0" yWindow="0" windowWidth="10065" windowHeight="6090"/>
  </bookViews>
  <sheets>
    <sheet name="計算表" sheetId="1" r:id="rId1"/>
    <sheet name="料金表(新料金)" sheetId="5" r:id="rId2"/>
    <sheet name="Sheet2" sheetId="2" state="hidden" r:id="rId3"/>
    <sheet name="Sheet3" sheetId="3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B23" i="2"/>
  <c r="B22" i="2"/>
  <c r="B21" i="2"/>
  <c r="B20" i="2"/>
  <c r="B19" i="2"/>
  <c r="B18" i="2"/>
  <c r="B17" i="2"/>
  <c r="B16" i="2"/>
  <c r="B5" i="3"/>
  <c r="D8" i="3" s="1"/>
  <c r="F5" i="3"/>
  <c r="E5" i="3"/>
  <c r="D5" i="3"/>
  <c r="C5" i="3"/>
  <c r="B2" i="3"/>
  <c r="D9" i="3" l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F6" i="1" s="1"/>
  <c r="C4" i="3"/>
  <c r="D4" i="3"/>
  <c r="E4" i="3"/>
  <c r="F4" i="3"/>
  <c r="C2" i="3"/>
  <c r="B4" i="3"/>
  <c r="B1" i="3"/>
  <c r="C8" i="3" l="1"/>
  <c r="F2" i="3" l="1"/>
  <c r="E2" i="3"/>
  <c r="D2" i="3"/>
  <c r="F1" i="3"/>
  <c r="E1" i="3"/>
  <c r="D1" i="3"/>
  <c r="C1" i="3"/>
  <c r="C9" i="3" l="1"/>
  <c r="C10" i="3" l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F7" i="1" l="1"/>
  <c r="C24" i="3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F2" i="1" s="1"/>
  <c r="F3" i="1" s="1"/>
</calcChain>
</file>

<file path=xl/sharedStrings.xml><?xml version="1.0" encoding="utf-8"?>
<sst xmlns="http://schemas.openxmlformats.org/spreadsheetml/2006/main" count="66" uniqueCount="37">
  <si>
    <t>1～10</t>
    <phoneticPr fontId="2"/>
  </si>
  <si>
    <t>11～20</t>
    <phoneticPr fontId="2"/>
  </si>
  <si>
    <t>21～30</t>
    <phoneticPr fontId="2"/>
  </si>
  <si>
    <t>31～</t>
    <phoneticPr fontId="2"/>
  </si>
  <si>
    <t>口径</t>
    <rPh sb="0" eb="2">
      <t>コウケイ</t>
    </rPh>
    <phoneticPr fontId="2"/>
  </si>
  <si>
    <t>基本料金</t>
    <rPh sb="0" eb="4">
      <t>キホンリョウキン</t>
    </rPh>
    <phoneticPr fontId="2"/>
  </si>
  <si>
    <t>臨時</t>
    <rPh sb="0" eb="2">
      <t>リンジ</t>
    </rPh>
    <phoneticPr fontId="2"/>
  </si>
  <si>
    <t>13㎜</t>
    <phoneticPr fontId="2"/>
  </si>
  <si>
    <t>20㎜</t>
    <phoneticPr fontId="2"/>
  </si>
  <si>
    <t>25㎜</t>
    <phoneticPr fontId="2"/>
  </si>
  <si>
    <t>30㎜</t>
    <phoneticPr fontId="2"/>
  </si>
  <si>
    <t>40㎜</t>
    <phoneticPr fontId="2"/>
  </si>
  <si>
    <t>50㎜</t>
    <phoneticPr fontId="2"/>
  </si>
  <si>
    <t>75㎜</t>
    <phoneticPr fontId="2"/>
  </si>
  <si>
    <t>100㎜</t>
    <phoneticPr fontId="2"/>
  </si>
  <si>
    <t>水道料金</t>
    <rPh sb="0" eb="2">
      <t>スイドウ</t>
    </rPh>
    <rPh sb="2" eb="4">
      <t>リョウキン</t>
    </rPh>
    <phoneticPr fontId="2"/>
  </si>
  <si>
    <t>円（1ヶ月分・消費税抜き）</t>
    <rPh sb="0" eb="1">
      <t>エン</t>
    </rPh>
    <rPh sb="4" eb="5">
      <t>ゲツ</t>
    </rPh>
    <rPh sb="5" eb="6">
      <t>ブン</t>
    </rPh>
    <rPh sb="7" eb="10">
      <t>ショウヒゼイ</t>
    </rPh>
    <rPh sb="10" eb="11">
      <t>ヌ</t>
    </rPh>
    <phoneticPr fontId="2"/>
  </si>
  <si>
    <t>円（2ヶ月分・消費税抜き）</t>
    <rPh sb="0" eb="1">
      <t>エン</t>
    </rPh>
    <rPh sb="4" eb="5">
      <t>ゲツ</t>
    </rPh>
    <rPh sb="5" eb="6">
      <t>ブン</t>
    </rPh>
    <rPh sb="7" eb="10">
      <t>ショウヒゼイ</t>
    </rPh>
    <rPh sb="10" eb="11">
      <t>ヌ</t>
    </rPh>
    <phoneticPr fontId="2"/>
  </si>
  <si>
    <t>使用水量（２ヶ月あたり）</t>
    <rPh sb="0" eb="2">
      <t>シヨウ</t>
    </rPh>
    <rPh sb="2" eb="4">
      <t>スイリョウ</t>
    </rPh>
    <rPh sb="7" eb="8">
      <t>ゲツ</t>
    </rPh>
    <phoneticPr fontId="2"/>
  </si>
  <si>
    <t>使用水量（１ヶ月あたり）</t>
    <rPh sb="0" eb="2">
      <t>シヨウ</t>
    </rPh>
    <rPh sb="2" eb="4">
      <t>スイリョウ</t>
    </rPh>
    <rPh sb="7" eb="8">
      <t>ゲツ</t>
    </rPh>
    <phoneticPr fontId="2"/>
  </si>
  <si>
    <t>円（1ヶ月分・消費税込み）</t>
    <rPh sb="0" eb="1">
      <t>エン</t>
    </rPh>
    <rPh sb="4" eb="5">
      <t>ゲツ</t>
    </rPh>
    <rPh sb="5" eb="6">
      <t>ブン</t>
    </rPh>
    <rPh sb="7" eb="10">
      <t>ショウヒゼイ</t>
    </rPh>
    <rPh sb="10" eb="11">
      <t>コ</t>
    </rPh>
    <phoneticPr fontId="2"/>
  </si>
  <si>
    <t>1ヶ月</t>
    <rPh sb="2" eb="3">
      <t>ゲツ</t>
    </rPh>
    <phoneticPr fontId="2"/>
  </si>
  <si>
    <t>2ヶ月</t>
    <rPh sb="2" eb="3">
      <t>ゲツ</t>
    </rPh>
    <phoneticPr fontId="2"/>
  </si>
  <si>
    <t>1か月当たり（税抜き）</t>
    <rPh sb="2" eb="3">
      <t>ゲツ</t>
    </rPh>
    <rPh sb="3" eb="4">
      <t>ア</t>
    </rPh>
    <rPh sb="7" eb="8">
      <t>ゼイ</t>
    </rPh>
    <rPh sb="8" eb="9">
      <t>ヌ</t>
    </rPh>
    <phoneticPr fontId="2"/>
  </si>
  <si>
    <t>2ヶ月あたり（税抜き）</t>
    <rPh sb="2" eb="3">
      <t>ゲツ</t>
    </rPh>
    <rPh sb="7" eb="8">
      <t>ゼイ</t>
    </rPh>
    <rPh sb="8" eb="9">
      <t>ヌ</t>
    </rPh>
    <phoneticPr fontId="2"/>
  </si>
  <si>
    <t>1～20</t>
    <phoneticPr fontId="2"/>
  </si>
  <si>
    <t>21～40</t>
    <phoneticPr fontId="2"/>
  </si>
  <si>
    <t>41～60</t>
    <phoneticPr fontId="2"/>
  </si>
  <si>
    <t>61～</t>
    <phoneticPr fontId="2"/>
  </si>
  <si>
    <r>
      <rPr>
        <sz val="12"/>
        <color rgb="FFFF0000"/>
        <rFont val="HG創英角ｺﾞｼｯｸUB"/>
        <family val="3"/>
        <charset val="128"/>
      </rPr>
      <t>１ヶ月</t>
    </r>
    <r>
      <rPr>
        <sz val="12"/>
        <color theme="1"/>
        <rFont val="HG創英角ｺﾞｼｯｸUB"/>
        <family val="3"/>
        <charset val="128"/>
      </rPr>
      <t>あたり</t>
    </r>
    <rPh sb="2" eb="3">
      <t>ゲツ</t>
    </rPh>
    <phoneticPr fontId="2"/>
  </si>
  <si>
    <r>
      <rPr>
        <sz val="12"/>
        <color rgb="FFFF0000"/>
        <rFont val="HG創英角ｺﾞｼｯｸUB"/>
        <family val="3"/>
        <charset val="128"/>
      </rPr>
      <t>２ヶ月</t>
    </r>
    <r>
      <rPr>
        <sz val="12"/>
        <color theme="1"/>
        <rFont val="HG創英角ｺﾞｼｯｸUB"/>
        <family val="3"/>
        <charset val="128"/>
      </rPr>
      <t>あたり</t>
    </r>
    <rPh sb="2" eb="3">
      <t>ゲツ</t>
    </rPh>
    <phoneticPr fontId="2"/>
  </si>
  <si>
    <t>使い方</t>
    <rPh sb="0" eb="1">
      <t>ツカ</t>
    </rPh>
    <rPh sb="2" eb="3">
      <t>カタ</t>
    </rPh>
    <phoneticPr fontId="2"/>
  </si>
  <si>
    <t>※口径が分からない場合は、検針票をご覧ください。</t>
    <rPh sb="1" eb="3">
      <t>コウケイ</t>
    </rPh>
    <rPh sb="4" eb="5">
      <t>ワ</t>
    </rPh>
    <rPh sb="9" eb="11">
      <t>バアイ</t>
    </rPh>
    <rPh sb="13" eb="16">
      <t>ケンシンヒョウ</t>
    </rPh>
    <rPh sb="18" eb="19">
      <t>ラン</t>
    </rPh>
    <phoneticPr fontId="2"/>
  </si>
  <si>
    <t>※検針票には実際の使用水量も記載されておりますので、参考にしてください。</t>
    <rPh sb="1" eb="3">
      <t>ケンシン</t>
    </rPh>
    <rPh sb="3" eb="4">
      <t>ヒョウ</t>
    </rPh>
    <rPh sb="6" eb="8">
      <t>ジッサイ</t>
    </rPh>
    <rPh sb="9" eb="11">
      <t>シヨウ</t>
    </rPh>
    <rPh sb="11" eb="13">
      <t>スイリョウ</t>
    </rPh>
    <rPh sb="14" eb="16">
      <t>キサイ</t>
    </rPh>
    <rPh sb="26" eb="28">
      <t>サンコウ</t>
    </rPh>
    <phoneticPr fontId="2"/>
  </si>
  <si>
    <r>
      <t>ご自宅で使っている水道の口径、使用水量を</t>
    </r>
    <r>
      <rPr>
        <sz val="12"/>
        <color rgb="FFFF0000"/>
        <rFont val="ＭＳ 明朝"/>
        <family val="1"/>
        <charset val="128"/>
      </rPr>
      <t>黄色の欄に入力</t>
    </r>
    <r>
      <rPr>
        <sz val="12"/>
        <color theme="1"/>
        <rFont val="ＭＳ 明朝"/>
        <family val="2"/>
        <charset val="128"/>
      </rPr>
      <t>してください。</t>
    </r>
    <rPh sb="1" eb="3">
      <t>ジタク</t>
    </rPh>
    <rPh sb="4" eb="5">
      <t>ツカ</t>
    </rPh>
    <rPh sb="9" eb="11">
      <t>スイドウ</t>
    </rPh>
    <rPh sb="12" eb="14">
      <t>コウケイ</t>
    </rPh>
    <rPh sb="15" eb="17">
      <t>シヨウ</t>
    </rPh>
    <rPh sb="17" eb="19">
      <t>スイリョウ</t>
    </rPh>
    <rPh sb="20" eb="22">
      <t>キイロ</t>
    </rPh>
    <rPh sb="23" eb="24">
      <t>ラン</t>
    </rPh>
    <rPh sb="25" eb="27">
      <t>ニュウリョク</t>
    </rPh>
    <phoneticPr fontId="2"/>
  </si>
  <si>
    <t>13㎜</t>
  </si>
  <si>
    <r>
      <rPr>
        <sz val="12"/>
        <color rgb="FFFF0000"/>
        <rFont val="HG創英角ｺﾞｼｯｸUB"/>
        <family val="3"/>
        <charset val="128"/>
      </rPr>
      <t>円</t>
    </r>
    <r>
      <rPr>
        <sz val="12"/>
        <color theme="1"/>
        <rFont val="HG創英角ｺﾞｼｯｸUB"/>
        <family val="3"/>
        <charset val="128"/>
      </rPr>
      <t>（２ヶ月分・消費税込み）</t>
    </r>
    <rPh sb="0" eb="1">
      <t>エン</t>
    </rPh>
    <rPh sb="4" eb="5">
      <t>ゲツ</t>
    </rPh>
    <rPh sb="5" eb="6">
      <t>ブン</t>
    </rPh>
    <rPh sb="7" eb="10">
      <t>ショウヒゼイ</t>
    </rPh>
    <rPh sb="10" eb="11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</si>
</sst>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㎥&quot;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HG創英角ｺﾞｼｯｸUB"/>
      <family val="3"/>
      <charset val="128"/>
    </font>
    <font>
      <sz val="12"/>
      <color rgb="FFFF0000"/>
      <name val="HG創英角ｺﾞｼｯｸUB"/>
      <family val="3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Fill="1" applyBorder="1">
      <alignment vertical="center"/>
    </xf>
    <xf numFmtId="0" fontId="0" fillId="0" borderId="2" xfId="0" applyBorder="1" applyAlignment="1">
      <alignment horizontal="center" vertical="center"/>
    </xf>
    <xf numFmtId="38" fontId="0" fillId="0" borderId="2" xfId="1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 applyProtection="1">
      <alignment horizontal="right" vertical="center"/>
      <protection locked="0"/>
    </xf>
    <xf numFmtId="176" fontId="0" fillId="2" borderId="1" xfId="0" applyNumberFormat="1" applyFill="1" applyBorder="1" applyProtection="1">
      <alignment vertical="center"/>
      <protection locked="0"/>
    </xf>
    <xf numFmtId="38" fontId="0" fillId="0" borderId="3" xfId="1" applyFont="1" applyBorder="1" applyAlignment="1">
      <alignment vertical="center"/>
    </xf>
    <xf numFmtId="0" fontId="0" fillId="0" borderId="4" xfId="0" applyBorder="1" applyAlignment="1">
      <alignment vertical="center"/>
    </xf>
    <xf numFmtId="38" fontId="0" fillId="0" borderId="3" xfId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0" fillId="3" borderId="1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4" fillId="4" borderId="5" xfId="1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left" vertical="center"/>
    </xf>
    <xf numFmtId="38" fontId="4" fillId="4" borderId="2" xfId="1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1</xdr:row>
      <xdr:rowOff>238125</xdr:rowOff>
    </xdr:from>
    <xdr:to>
      <xdr:col>3</xdr:col>
      <xdr:colOff>1257300</xdr:colOff>
      <xdr:row>2</xdr:row>
      <xdr:rowOff>361950</xdr:rowOff>
    </xdr:to>
    <xdr:sp macro="" textlink="">
      <xdr:nvSpPr>
        <xdr:cNvPr id="2" name="右矢印 1"/>
        <xdr:cNvSpPr/>
      </xdr:nvSpPr>
      <xdr:spPr>
        <a:xfrm>
          <a:off x="4124325" y="742950"/>
          <a:ext cx="866775" cy="6286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390525</xdr:colOff>
      <xdr:row>6</xdr:row>
      <xdr:rowOff>190500</xdr:rowOff>
    </xdr:from>
    <xdr:to>
      <xdr:col>3</xdr:col>
      <xdr:colOff>1257300</xdr:colOff>
      <xdr:row>7</xdr:row>
      <xdr:rowOff>314325</xdr:rowOff>
    </xdr:to>
    <xdr:sp macro="" textlink="">
      <xdr:nvSpPr>
        <xdr:cNvPr id="4" name="右矢印 3"/>
        <xdr:cNvSpPr/>
      </xdr:nvSpPr>
      <xdr:spPr>
        <a:xfrm>
          <a:off x="3067050" y="2209800"/>
          <a:ext cx="866775" cy="6286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4"/>
  <sheetViews>
    <sheetView showGridLines="0" tabSelected="1" topLeftCell="A5" zoomScaleNormal="100" workbookViewId="0">
      <selection activeCell="B5" sqref="B5"/>
    </sheetView>
  </sheetViews>
  <sheetFormatPr defaultRowHeight="39.75" customHeight="1" x14ac:dyDescent="0.15"/>
  <cols>
    <col min="1" max="1" width="7" customWidth="1"/>
    <col min="2" max="2" width="26.125" bestFit="1" customWidth="1"/>
    <col min="4" max="4" width="20.875" customWidth="1"/>
    <col min="5" max="6" width="11.125" customWidth="1"/>
    <col min="7" max="7" width="27.625" customWidth="1"/>
  </cols>
  <sheetData>
    <row r="1" spans="1:7" ht="39.75" hidden="1" customHeight="1" x14ac:dyDescent="0.15">
      <c r="A1" s="9" t="s">
        <v>29</v>
      </c>
    </row>
    <row r="2" spans="1:7" ht="39.75" hidden="1" customHeight="1" x14ac:dyDescent="0.15">
      <c r="B2" s="1" t="s">
        <v>4</v>
      </c>
      <c r="C2" s="10" t="s">
        <v>35</v>
      </c>
      <c r="E2" s="27" t="s">
        <v>15</v>
      </c>
      <c r="F2" s="12">
        <f>IFERROR(IF(C3&lt;30,VLOOKUP(C3,Sheet3!B8:C38,2,FALSE),Sheet3!C38+(Sheet3!F2*(計算表!C3-30))),"")</f>
        <v>820</v>
      </c>
      <c r="G2" s="13" t="s">
        <v>16</v>
      </c>
    </row>
    <row r="3" spans="1:7" ht="39.75" hidden="1" customHeight="1" x14ac:dyDescent="0.15">
      <c r="B3" s="1" t="s">
        <v>19</v>
      </c>
      <c r="C3" s="11">
        <v>0</v>
      </c>
      <c r="E3" s="27"/>
      <c r="F3" s="14">
        <f>IFERROR(ROUNDDOWN(F2*1.1,0),"")</f>
        <v>902</v>
      </c>
      <c r="G3" s="13" t="s">
        <v>20</v>
      </c>
    </row>
    <row r="4" spans="1:7" s="4" customFormat="1" ht="39.75" hidden="1" customHeight="1" x14ac:dyDescent="0.15">
      <c r="C4" s="5"/>
      <c r="E4" s="6"/>
      <c r="F4" s="7"/>
      <c r="G4" s="8"/>
    </row>
    <row r="5" spans="1:7" ht="39.75" customHeight="1" x14ac:dyDescent="0.15">
      <c r="A5" s="9" t="s">
        <v>30</v>
      </c>
    </row>
    <row r="6" spans="1:7" ht="39.75" hidden="1" customHeight="1" x14ac:dyDescent="0.15">
      <c r="A6" s="9"/>
      <c r="F6" s="12">
        <f>IFERROR(IF(C8&lt;60,VLOOKUP(C8,Sheet3!B8:D68,3,FALSE),Sheet3!D68+(Sheet3!F5*(計算表!C8-60))),"")</f>
        <v>1640</v>
      </c>
      <c r="G6" s="13" t="s">
        <v>17</v>
      </c>
    </row>
    <row r="7" spans="1:7" ht="39.75" customHeight="1" x14ac:dyDescent="0.15">
      <c r="B7" s="15" t="s">
        <v>4</v>
      </c>
      <c r="C7" s="16" t="s">
        <v>35</v>
      </c>
      <c r="D7" s="9"/>
      <c r="E7" s="28" t="s">
        <v>15</v>
      </c>
      <c r="F7" s="30">
        <f>IFERROR(ROUNDDOWN(F6*1.1,0),"")</f>
        <v>1804</v>
      </c>
      <c r="G7" s="31" t="s">
        <v>36</v>
      </c>
    </row>
    <row r="8" spans="1:7" ht="39.75" customHeight="1" x14ac:dyDescent="0.15">
      <c r="B8" s="15" t="s">
        <v>18</v>
      </c>
      <c r="C8" s="17">
        <v>0</v>
      </c>
      <c r="D8" s="9"/>
      <c r="E8" s="28"/>
      <c r="F8" s="32"/>
      <c r="G8" s="33"/>
    </row>
    <row r="10" spans="1:7" ht="25.5" customHeight="1" x14ac:dyDescent="0.15">
      <c r="B10" s="18" t="s">
        <v>31</v>
      </c>
      <c r="C10" s="19"/>
      <c r="D10" s="19"/>
      <c r="E10" s="19"/>
      <c r="F10" s="20"/>
    </row>
    <row r="11" spans="1:7" ht="25.5" customHeight="1" x14ac:dyDescent="0.15">
      <c r="B11" s="21" t="s">
        <v>34</v>
      </c>
      <c r="C11" s="22"/>
      <c r="D11" s="22"/>
      <c r="E11" s="22"/>
      <c r="F11" s="23"/>
    </row>
    <row r="12" spans="1:7" ht="25.5" customHeight="1" x14ac:dyDescent="0.15">
      <c r="B12" s="21" t="s">
        <v>32</v>
      </c>
      <c r="C12" s="22"/>
      <c r="D12" s="22"/>
      <c r="E12" s="22"/>
      <c r="F12" s="23"/>
    </row>
    <row r="13" spans="1:7" ht="25.5" customHeight="1" x14ac:dyDescent="0.15">
      <c r="B13" s="24" t="s">
        <v>33</v>
      </c>
      <c r="C13" s="4"/>
      <c r="D13" s="4"/>
      <c r="E13" s="4"/>
      <c r="F13" s="25"/>
    </row>
    <row r="14" spans="1:7" ht="25.5" customHeight="1" x14ac:dyDescent="0.15"/>
  </sheetData>
  <sheetProtection algorithmName="SHA-512" hashValue="pRCxjk0Z+Wl7B5NLyvvUeuC7IqI1sizwd3EQl1M7fzUiy/z086ENTWnn2hDoKIOvpgdlCGqDLo4S1Rwo7qFR7w==" saltValue="FPNVXODdSmEtmLPwbRRr+Q==" spinCount="100000" sheet="1" formatCells="0" formatColumns="0" formatRows="0" insertColumns="0" insertRows="0" insertHyperlinks="0" deleteColumns="0" deleteRows="0" sort="0" autoFilter="0" pivotTables="0"/>
  <mergeCells count="4">
    <mergeCell ref="E2:E3"/>
    <mergeCell ref="E7:E8"/>
    <mergeCell ref="G7:G8"/>
    <mergeCell ref="F7:F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Sheet2!$A$3:$A$11</xm:f>
          </x14:formula1>
          <xm:sqref>C2 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0"/>
  <sheetViews>
    <sheetView workbookViewId="0">
      <selection activeCell="D1" sqref="D1"/>
    </sheetView>
  </sheetViews>
  <sheetFormatPr defaultRowHeight="14.25" x14ac:dyDescent="0.15"/>
  <sheetData>
    <row r="1" spans="1:6" x14ac:dyDescent="0.15">
      <c r="A1" s="1"/>
      <c r="B1" s="3" t="s">
        <v>5</v>
      </c>
      <c r="C1" s="3" t="s">
        <v>0</v>
      </c>
      <c r="D1" s="3" t="s">
        <v>1</v>
      </c>
      <c r="E1" s="3" t="s">
        <v>2</v>
      </c>
      <c r="F1" s="3" t="s">
        <v>3</v>
      </c>
    </row>
    <row r="2" spans="1:6" x14ac:dyDescent="0.15">
      <c r="A2" s="1" t="s">
        <v>7</v>
      </c>
      <c r="B2" s="1">
        <v>820</v>
      </c>
      <c r="C2" s="1">
        <v>47</v>
      </c>
      <c r="D2" s="1">
        <v>127</v>
      </c>
      <c r="E2" s="1">
        <v>150</v>
      </c>
      <c r="F2" s="1">
        <v>160</v>
      </c>
    </row>
    <row r="3" spans="1:6" x14ac:dyDescent="0.15">
      <c r="A3" s="1" t="s">
        <v>8</v>
      </c>
      <c r="B3" s="1">
        <v>1740</v>
      </c>
      <c r="C3" s="1">
        <v>40</v>
      </c>
      <c r="D3" s="1">
        <v>52</v>
      </c>
      <c r="E3" s="1">
        <v>168</v>
      </c>
      <c r="F3" s="1">
        <v>183</v>
      </c>
    </row>
    <row r="4" spans="1:6" x14ac:dyDescent="0.15">
      <c r="A4" s="1" t="s">
        <v>9</v>
      </c>
      <c r="B4" s="1">
        <v>2050</v>
      </c>
      <c r="C4" s="1">
        <v>65</v>
      </c>
      <c r="D4" s="1">
        <v>80</v>
      </c>
      <c r="E4" s="1">
        <v>184</v>
      </c>
      <c r="F4" s="1">
        <v>210</v>
      </c>
    </row>
    <row r="5" spans="1:6" x14ac:dyDescent="0.15">
      <c r="A5" s="1" t="s">
        <v>10</v>
      </c>
      <c r="B5" s="1">
        <v>3100</v>
      </c>
      <c r="C5" s="1">
        <v>65</v>
      </c>
      <c r="D5" s="1">
        <v>80</v>
      </c>
      <c r="E5" s="1">
        <v>184</v>
      </c>
      <c r="F5" s="1">
        <v>210</v>
      </c>
    </row>
    <row r="6" spans="1:6" x14ac:dyDescent="0.15">
      <c r="A6" s="1" t="s">
        <v>11</v>
      </c>
      <c r="B6" s="1">
        <v>4300</v>
      </c>
      <c r="C6" s="1">
        <v>65</v>
      </c>
      <c r="D6" s="1">
        <v>89</v>
      </c>
      <c r="E6" s="1">
        <v>135</v>
      </c>
      <c r="F6" s="1">
        <v>233</v>
      </c>
    </row>
    <row r="7" spans="1:6" x14ac:dyDescent="0.15">
      <c r="A7" s="1" t="s">
        <v>12</v>
      </c>
      <c r="B7" s="1">
        <v>6650</v>
      </c>
      <c r="C7" s="1">
        <v>65</v>
      </c>
      <c r="D7" s="1">
        <v>89</v>
      </c>
      <c r="E7" s="1">
        <v>145</v>
      </c>
      <c r="F7" s="1">
        <v>250</v>
      </c>
    </row>
    <row r="8" spans="1:6" x14ac:dyDescent="0.15">
      <c r="A8" s="1" t="s">
        <v>13</v>
      </c>
      <c r="B8" s="1">
        <v>7650</v>
      </c>
      <c r="C8" s="1">
        <v>75</v>
      </c>
      <c r="D8" s="1">
        <v>90</v>
      </c>
      <c r="E8" s="1">
        <v>160</v>
      </c>
      <c r="F8" s="1">
        <v>250</v>
      </c>
    </row>
    <row r="9" spans="1:6" x14ac:dyDescent="0.15">
      <c r="A9" s="1" t="s">
        <v>14</v>
      </c>
      <c r="B9" s="1">
        <v>10650</v>
      </c>
      <c r="C9" s="1">
        <v>75</v>
      </c>
      <c r="D9" s="1">
        <v>90</v>
      </c>
      <c r="E9" s="1">
        <v>160</v>
      </c>
      <c r="F9" s="1">
        <v>259</v>
      </c>
    </row>
    <row r="10" spans="1:6" x14ac:dyDescent="0.15">
      <c r="A10" s="1" t="s">
        <v>6</v>
      </c>
      <c r="B10" s="1">
        <v>6450</v>
      </c>
      <c r="C10" s="1">
        <v>0</v>
      </c>
      <c r="D10" s="1">
        <v>0</v>
      </c>
      <c r="E10" s="1">
        <v>0</v>
      </c>
      <c r="F10" s="1">
        <v>345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4"/>
  <sheetViews>
    <sheetView topLeftCell="A7" workbookViewId="0">
      <selection activeCell="D69" sqref="D69"/>
    </sheetView>
  </sheetViews>
  <sheetFormatPr defaultRowHeight="14.25" x14ac:dyDescent="0.15"/>
  <sheetData>
    <row r="1" spans="1:6" x14ac:dyDescent="0.15">
      <c r="A1" s="29" t="s">
        <v>23</v>
      </c>
      <c r="B1" s="29"/>
      <c r="C1" s="29"/>
      <c r="D1" s="29"/>
      <c r="E1" s="29"/>
      <c r="F1" s="29"/>
    </row>
    <row r="2" spans="1:6" x14ac:dyDescent="0.15">
      <c r="A2" s="1"/>
      <c r="B2" s="1" t="s">
        <v>5</v>
      </c>
      <c r="C2" s="1" t="s">
        <v>0</v>
      </c>
      <c r="D2" s="1" t="s">
        <v>1</v>
      </c>
      <c r="E2" s="1" t="s">
        <v>2</v>
      </c>
      <c r="F2" s="1" t="s">
        <v>3</v>
      </c>
    </row>
    <row r="3" spans="1:6" x14ac:dyDescent="0.15">
      <c r="A3" s="1" t="s">
        <v>7</v>
      </c>
      <c r="B3" s="1">
        <v>820</v>
      </c>
      <c r="C3" s="1">
        <v>47</v>
      </c>
      <c r="D3" s="1">
        <v>127</v>
      </c>
      <c r="E3" s="1">
        <v>150</v>
      </c>
      <c r="F3" s="1">
        <v>160</v>
      </c>
    </row>
    <row r="4" spans="1:6" x14ac:dyDescent="0.15">
      <c r="A4" s="1" t="s">
        <v>8</v>
      </c>
      <c r="B4" s="1">
        <v>1740</v>
      </c>
      <c r="C4" s="1">
        <v>40</v>
      </c>
      <c r="D4" s="1">
        <v>52</v>
      </c>
      <c r="E4" s="1">
        <v>168</v>
      </c>
      <c r="F4" s="1">
        <v>183</v>
      </c>
    </row>
    <row r="5" spans="1:6" x14ac:dyDescent="0.15">
      <c r="A5" s="1" t="s">
        <v>9</v>
      </c>
      <c r="B5" s="1">
        <v>2050</v>
      </c>
      <c r="C5" s="1">
        <v>65</v>
      </c>
      <c r="D5" s="1">
        <v>80</v>
      </c>
      <c r="E5" s="1">
        <v>184</v>
      </c>
      <c r="F5" s="1">
        <v>210</v>
      </c>
    </row>
    <row r="6" spans="1:6" x14ac:dyDescent="0.15">
      <c r="A6" s="1" t="s">
        <v>10</v>
      </c>
      <c r="B6" s="1">
        <v>3100</v>
      </c>
      <c r="C6" s="1">
        <v>65</v>
      </c>
      <c r="D6" s="1">
        <v>80</v>
      </c>
      <c r="E6" s="1">
        <v>184</v>
      </c>
      <c r="F6" s="1">
        <v>233</v>
      </c>
    </row>
    <row r="7" spans="1:6" x14ac:dyDescent="0.15">
      <c r="A7" s="1" t="s">
        <v>11</v>
      </c>
      <c r="B7" s="1">
        <v>4300</v>
      </c>
      <c r="C7" s="1">
        <v>65</v>
      </c>
      <c r="D7" s="1">
        <v>89</v>
      </c>
      <c r="E7" s="1">
        <v>135</v>
      </c>
      <c r="F7" s="1">
        <v>233</v>
      </c>
    </row>
    <row r="8" spans="1:6" x14ac:dyDescent="0.15">
      <c r="A8" s="1" t="s">
        <v>12</v>
      </c>
      <c r="B8" s="1">
        <v>6650</v>
      </c>
      <c r="C8" s="1">
        <v>65</v>
      </c>
      <c r="D8" s="1">
        <v>89</v>
      </c>
      <c r="E8" s="1">
        <v>145</v>
      </c>
      <c r="F8" s="1">
        <v>250</v>
      </c>
    </row>
    <row r="9" spans="1:6" x14ac:dyDescent="0.15">
      <c r="A9" s="1" t="s">
        <v>13</v>
      </c>
      <c r="B9" s="1">
        <v>7650</v>
      </c>
      <c r="C9" s="1">
        <v>75</v>
      </c>
      <c r="D9" s="1">
        <v>90</v>
      </c>
      <c r="E9" s="1">
        <v>160</v>
      </c>
      <c r="F9" s="1">
        <v>250</v>
      </c>
    </row>
    <row r="10" spans="1:6" x14ac:dyDescent="0.15">
      <c r="A10" s="1" t="s">
        <v>14</v>
      </c>
      <c r="B10" s="1">
        <v>10650</v>
      </c>
      <c r="C10" s="1">
        <v>75</v>
      </c>
      <c r="D10" s="1">
        <v>90</v>
      </c>
      <c r="E10" s="1">
        <v>160</v>
      </c>
      <c r="F10" s="1">
        <v>259</v>
      </c>
    </row>
    <row r="11" spans="1:6" x14ac:dyDescent="0.15">
      <c r="A11" s="1" t="s">
        <v>6</v>
      </c>
      <c r="B11" s="1">
        <v>6450</v>
      </c>
      <c r="C11" s="1">
        <v>0</v>
      </c>
      <c r="D11" s="1">
        <v>0</v>
      </c>
      <c r="E11" s="1">
        <v>0</v>
      </c>
      <c r="F11" s="1">
        <v>345</v>
      </c>
    </row>
    <row r="14" spans="1:6" x14ac:dyDescent="0.15">
      <c r="A14" s="29" t="s">
        <v>24</v>
      </c>
      <c r="B14" s="29"/>
      <c r="C14" s="29"/>
      <c r="D14" s="29"/>
      <c r="E14" s="29"/>
      <c r="F14" s="29"/>
    </row>
    <row r="15" spans="1:6" x14ac:dyDescent="0.15">
      <c r="A15" s="1"/>
      <c r="B15" s="1" t="s">
        <v>5</v>
      </c>
      <c r="C15" s="1" t="s">
        <v>25</v>
      </c>
      <c r="D15" s="1" t="s">
        <v>26</v>
      </c>
      <c r="E15" s="1" t="s">
        <v>27</v>
      </c>
      <c r="F15" s="1" t="s">
        <v>28</v>
      </c>
    </row>
    <row r="16" spans="1:6" x14ac:dyDescent="0.15">
      <c r="A16" s="1" t="s">
        <v>7</v>
      </c>
      <c r="B16" s="1">
        <f>820*2</f>
        <v>1640</v>
      </c>
      <c r="C16" s="1">
        <v>47</v>
      </c>
      <c r="D16" s="1">
        <v>127</v>
      </c>
      <c r="E16" s="1">
        <v>150</v>
      </c>
      <c r="F16" s="1">
        <v>160</v>
      </c>
    </row>
    <row r="17" spans="1:6" x14ac:dyDescent="0.15">
      <c r="A17" s="1" t="s">
        <v>8</v>
      </c>
      <c r="B17" s="1">
        <f>1740*2</f>
        <v>3480</v>
      </c>
      <c r="C17" s="1">
        <v>40</v>
      </c>
      <c r="D17" s="1">
        <v>52</v>
      </c>
      <c r="E17" s="1">
        <v>168</v>
      </c>
      <c r="F17" s="1">
        <v>183</v>
      </c>
    </row>
    <row r="18" spans="1:6" x14ac:dyDescent="0.15">
      <c r="A18" s="1" t="s">
        <v>9</v>
      </c>
      <c r="B18" s="1">
        <f>2050*2</f>
        <v>4100</v>
      </c>
      <c r="C18" s="1">
        <v>65</v>
      </c>
      <c r="D18" s="1">
        <v>80</v>
      </c>
      <c r="E18" s="1">
        <v>184</v>
      </c>
      <c r="F18" s="1">
        <v>210</v>
      </c>
    </row>
    <row r="19" spans="1:6" x14ac:dyDescent="0.15">
      <c r="A19" s="1" t="s">
        <v>10</v>
      </c>
      <c r="B19" s="1">
        <f>3100*2</f>
        <v>6200</v>
      </c>
      <c r="C19" s="1">
        <v>65</v>
      </c>
      <c r="D19" s="1">
        <v>80</v>
      </c>
      <c r="E19" s="1">
        <v>223</v>
      </c>
      <c r="F19" s="1">
        <v>233</v>
      </c>
    </row>
    <row r="20" spans="1:6" x14ac:dyDescent="0.15">
      <c r="A20" s="1" t="s">
        <v>11</v>
      </c>
      <c r="B20" s="1">
        <f>4300*2</f>
        <v>8600</v>
      </c>
      <c r="C20" s="1">
        <v>65</v>
      </c>
      <c r="D20" s="1">
        <v>89</v>
      </c>
      <c r="E20" s="1">
        <v>135</v>
      </c>
      <c r="F20" s="1">
        <v>233</v>
      </c>
    </row>
    <row r="21" spans="1:6" x14ac:dyDescent="0.15">
      <c r="A21" s="1" t="s">
        <v>12</v>
      </c>
      <c r="B21" s="1">
        <f>6650*2</f>
        <v>13300</v>
      </c>
      <c r="C21" s="1">
        <v>65</v>
      </c>
      <c r="D21" s="1">
        <v>89</v>
      </c>
      <c r="E21" s="1">
        <v>145</v>
      </c>
      <c r="F21" s="1">
        <v>250</v>
      </c>
    </row>
    <row r="22" spans="1:6" x14ac:dyDescent="0.15">
      <c r="A22" s="1" t="s">
        <v>13</v>
      </c>
      <c r="B22" s="1">
        <f>7650*2</f>
        <v>15300</v>
      </c>
      <c r="C22" s="1">
        <v>75</v>
      </c>
      <c r="D22" s="1">
        <v>90</v>
      </c>
      <c r="E22" s="1">
        <v>160</v>
      </c>
      <c r="F22" s="1">
        <v>250</v>
      </c>
    </row>
    <row r="23" spans="1:6" x14ac:dyDescent="0.15">
      <c r="A23" s="1" t="s">
        <v>14</v>
      </c>
      <c r="B23" s="1">
        <f>10650*2</f>
        <v>21300</v>
      </c>
      <c r="C23" s="1">
        <v>75</v>
      </c>
      <c r="D23" s="1">
        <v>90</v>
      </c>
      <c r="E23" s="1">
        <v>160</v>
      </c>
      <c r="F23" s="1">
        <v>259</v>
      </c>
    </row>
    <row r="24" spans="1:6" x14ac:dyDescent="0.15">
      <c r="A24" s="1" t="s">
        <v>6</v>
      </c>
      <c r="B24" s="1">
        <f>6450*2</f>
        <v>12900</v>
      </c>
      <c r="C24" s="1">
        <v>0</v>
      </c>
      <c r="D24" s="1">
        <v>0</v>
      </c>
      <c r="E24" s="1">
        <v>0</v>
      </c>
      <c r="F24" s="1">
        <v>345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4:F14"/>
    <mergeCell ref="A1:F1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68"/>
  <sheetViews>
    <sheetView workbookViewId="0">
      <pane xSplit="6" ySplit="5" topLeftCell="G57" activePane="bottomRight" state="frozen"/>
      <selection activeCell="D69" sqref="D69"/>
      <selection pane="topRight" activeCell="D69" sqref="D69"/>
      <selection pane="bottomLeft" activeCell="D69" sqref="D69"/>
      <selection pane="bottomRight" activeCell="D69" sqref="D69"/>
    </sheetView>
  </sheetViews>
  <sheetFormatPr defaultRowHeight="14.25" x14ac:dyDescent="0.15"/>
  <sheetData>
    <row r="1" spans="1:6" x14ac:dyDescent="0.15">
      <c r="A1" s="1"/>
      <c r="B1" s="1" t="str">
        <f>Sheet2!B2</f>
        <v>基本料金</v>
      </c>
      <c r="C1" s="1" t="str">
        <f>Sheet2!C2</f>
        <v>1～10</v>
      </c>
      <c r="D1" s="1" t="str">
        <f>Sheet2!D2</f>
        <v>11～20</v>
      </c>
      <c r="E1" s="1" t="str">
        <f>Sheet2!E2</f>
        <v>21～30</v>
      </c>
      <c r="F1" s="1" t="str">
        <f>Sheet2!F2</f>
        <v>31～</v>
      </c>
    </row>
    <row r="2" spans="1:6" x14ac:dyDescent="0.15">
      <c r="A2" s="1" t="s">
        <v>21</v>
      </c>
      <c r="B2" s="1">
        <f>VLOOKUP(計算表!$C$2,Sheet2!$A$3:$F$11,2,FALSE)</f>
        <v>820</v>
      </c>
      <c r="C2" s="1">
        <f>VLOOKUP(計算表!$C$2,Sheet2!$A$3:$F$11,3,FALSE)</f>
        <v>47</v>
      </c>
      <c r="D2" s="1">
        <f>VLOOKUP(計算表!$C$2,Sheet2!$A$3:$F$11,4,FALSE)</f>
        <v>127</v>
      </c>
      <c r="E2" s="1">
        <f>VLOOKUP(計算表!$C$2,Sheet2!$A$3:$F$11,5,FALSE)</f>
        <v>150</v>
      </c>
      <c r="F2" s="1">
        <f>VLOOKUP(計算表!$C$2,Sheet2!$A$3:$F$11,6,FALSE)</f>
        <v>160</v>
      </c>
    </row>
    <row r="4" spans="1:6" x14ac:dyDescent="0.15">
      <c r="A4" s="1"/>
      <c r="B4" s="1" t="str">
        <f>Sheet2!B15</f>
        <v>基本料金</v>
      </c>
      <c r="C4" s="1" t="str">
        <f>Sheet2!C15</f>
        <v>1～20</v>
      </c>
      <c r="D4" s="1" t="str">
        <f>Sheet2!D15</f>
        <v>21～40</v>
      </c>
      <c r="E4" s="1" t="str">
        <f>Sheet2!E15</f>
        <v>41～60</v>
      </c>
      <c r="F4" s="1" t="str">
        <f>Sheet2!F15</f>
        <v>61～</v>
      </c>
    </row>
    <row r="5" spans="1:6" x14ac:dyDescent="0.15">
      <c r="A5" s="1" t="s">
        <v>22</v>
      </c>
      <c r="B5" s="1">
        <f>VLOOKUP(計算表!$C$7,Sheet2!$A$11:$F$24,2,FALSE)</f>
        <v>1640</v>
      </c>
      <c r="C5" s="1">
        <f>VLOOKUP(計算表!$C$7,Sheet2!$A$11:$F$24,3,FALSE)</f>
        <v>47</v>
      </c>
      <c r="D5" s="1">
        <f>VLOOKUP(計算表!$C$7,Sheet2!$A$11:$F$24,4,FALSE)</f>
        <v>127</v>
      </c>
      <c r="E5" s="1">
        <f>VLOOKUP(計算表!$C$7,Sheet2!$A$11:$F$24,5,FALSE)</f>
        <v>150</v>
      </c>
      <c r="F5" s="1">
        <f>VLOOKUP(計算表!$C$7,Sheet2!$A$11:$F$24,6,FALSE)</f>
        <v>160</v>
      </c>
    </row>
    <row r="7" spans="1:6" x14ac:dyDescent="0.15">
      <c r="B7" s="1"/>
      <c r="C7" s="1" t="s">
        <v>21</v>
      </c>
      <c r="D7" s="1" t="s">
        <v>22</v>
      </c>
    </row>
    <row r="8" spans="1:6" x14ac:dyDescent="0.15">
      <c r="B8" s="1">
        <v>0</v>
      </c>
      <c r="C8" s="1">
        <f>B2</f>
        <v>820</v>
      </c>
      <c r="D8" s="1">
        <f>B5</f>
        <v>1640</v>
      </c>
    </row>
    <row r="9" spans="1:6" x14ac:dyDescent="0.15">
      <c r="B9" s="1">
        <v>1</v>
      </c>
      <c r="C9" s="1">
        <f>C8+C2</f>
        <v>867</v>
      </c>
      <c r="D9" s="1">
        <f t="shared" ref="D9:D28" si="0">D8+$C$5</f>
        <v>1687</v>
      </c>
    </row>
    <row r="10" spans="1:6" x14ac:dyDescent="0.15">
      <c r="B10" s="1">
        <v>2</v>
      </c>
      <c r="C10" s="1">
        <f>C9+$C$2</f>
        <v>914</v>
      </c>
      <c r="D10" s="1">
        <f t="shared" si="0"/>
        <v>1734</v>
      </c>
    </row>
    <row r="11" spans="1:6" x14ac:dyDescent="0.15">
      <c r="B11" s="1">
        <v>3</v>
      </c>
      <c r="C11" s="1">
        <f t="shared" ref="C11:C18" si="1">C10+$C$2</f>
        <v>961</v>
      </c>
      <c r="D11" s="1">
        <f t="shared" si="0"/>
        <v>1781</v>
      </c>
    </row>
    <row r="12" spans="1:6" x14ac:dyDescent="0.15">
      <c r="B12" s="1">
        <v>4</v>
      </c>
      <c r="C12" s="1">
        <f t="shared" si="1"/>
        <v>1008</v>
      </c>
      <c r="D12" s="1">
        <f t="shared" si="0"/>
        <v>1828</v>
      </c>
    </row>
    <row r="13" spans="1:6" x14ac:dyDescent="0.15">
      <c r="B13" s="1">
        <v>5</v>
      </c>
      <c r="C13" s="1">
        <f t="shared" si="1"/>
        <v>1055</v>
      </c>
      <c r="D13" s="1">
        <f t="shared" si="0"/>
        <v>1875</v>
      </c>
    </row>
    <row r="14" spans="1:6" x14ac:dyDescent="0.15">
      <c r="A14" s="2"/>
      <c r="B14" s="1">
        <v>6</v>
      </c>
      <c r="C14" s="1">
        <f t="shared" si="1"/>
        <v>1102</v>
      </c>
      <c r="D14" s="1">
        <f t="shared" si="0"/>
        <v>1922</v>
      </c>
    </row>
    <row r="15" spans="1:6" x14ac:dyDescent="0.15">
      <c r="A15" s="2"/>
      <c r="B15" s="1">
        <v>7</v>
      </c>
      <c r="C15" s="1">
        <f t="shared" si="1"/>
        <v>1149</v>
      </c>
      <c r="D15" s="1">
        <f t="shared" si="0"/>
        <v>1969</v>
      </c>
    </row>
    <row r="16" spans="1:6" x14ac:dyDescent="0.15">
      <c r="B16" s="1">
        <v>8</v>
      </c>
      <c r="C16" s="1">
        <f t="shared" si="1"/>
        <v>1196</v>
      </c>
      <c r="D16" s="1">
        <f t="shared" si="0"/>
        <v>2016</v>
      </c>
    </row>
    <row r="17" spans="2:4" x14ac:dyDescent="0.15">
      <c r="B17" s="1">
        <v>9</v>
      </c>
      <c r="C17" s="1">
        <f t="shared" si="1"/>
        <v>1243</v>
      </c>
      <c r="D17" s="1">
        <f t="shared" si="0"/>
        <v>2063</v>
      </c>
    </row>
    <row r="18" spans="2:4" x14ac:dyDescent="0.15">
      <c r="B18" s="1">
        <v>10</v>
      </c>
      <c r="C18" s="1">
        <f t="shared" si="1"/>
        <v>1290</v>
      </c>
      <c r="D18" s="1">
        <f t="shared" si="0"/>
        <v>2110</v>
      </c>
    </row>
    <row r="19" spans="2:4" x14ac:dyDescent="0.15">
      <c r="B19" s="1">
        <v>11</v>
      </c>
      <c r="C19" s="1">
        <f>C18+$D$2</f>
        <v>1417</v>
      </c>
      <c r="D19" s="1">
        <f t="shared" si="0"/>
        <v>2157</v>
      </c>
    </row>
    <row r="20" spans="2:4" x14ac:dyDescent="0.15">
      <c r="B20" s="1">
        <v>12</v>
      </c>
      <c r="C20" s="1">
        <f>C19+$D$2</f>
        <v>1544</v>
      </c>
      <c r="D20" s="1">
        <f t="shared" si="0"/>
        <v>2204</v>
      </c>
    </row>
    <row r="21" spans="2:4" x14ac:dyDescent="0.15">
      <c r="B21" s="1">
        <v>13</v>
      </c>
      <c r="C21" s="1">
        <f t="shared" ref="C21:C28" si="2">C20+$D$2</f>
        <v>1671</v>
      </c>
      <c r="D21" s="1">
        <f t="shared" si="0"/>
        <v>2251</v>
      </c>
    </row>
    <row r="22" spans="2:4" x14ac:dyDescent="0.15">
      <c r="B22" s="1">
        <v>14</v>
      </c>
      <c r="C22" s="1">
        <f t="shared" si="2"/>
        <v>1798</v>
      </c>
      <c r="D22" s="1">
        <f t="shared" si="0"/>
        <v>2298</v>
      </c>
    </row>
    <row r="23" spans="2:4" x14ac:dyDescent="0.15">
      <c r="B23" s="1">
        <v>15</v>
      </c>
      <c r="C23" s="1">
        <f t="shared" si="2"/>
        <v>1925</v>
      </c>
      <c r="D23" s="1">
        <f t="shared" si="0"/>
        <v>2345</v>
      </c>
    </row>
    <row r="24" spans="2:4" x14ac:dyDescent="0.15">
      <c r="B24" s="1">
        <v>16</v>
      </c>
      <c r="C24" s="1">
        <f t="shared" si="2"/>
        <v>2052</v>
      </c>
      <c r="D24" s="1">
        <f t="shared" si="0"/>
        <v>2392</v>
      </c>
    </row>
    <row r="25" spans="2:4" x14ac:dyDescent="0.15">
      <c r="B25" s="1">
        <v>17</v>
      </c>
      <c r="C25" s="1">
        <f t="shared" si="2"/>
        <v>2179</v>
      </c>
      <c r="D25" s="1">
        <f t="shared" si="0"/>
        <v>2439</v>
      </c>
    </row>
    <row r="26" spans="2:4" x14ac:dyDescent="0.15">
      <c r="B26" s="1">
        <v>18</v>
      </c>
      <c r="C26" s="1">
        <f t="shared" si="2"/>
        <v>2306</v>
      </c>
      <c r="D26" s="1">
        <f t="shared" si="0"/>
        <v>2486</v>
      </c>
    </row>
    <row r="27" spans="2:4" x14ac:dyDescent="0.15">
      <c r="B27" s="1">
        <v>19</v>
      </c>
      <c r="C27" s="1">
        <f t="shared" si="2"/>
        <v>2433</v>
      </c>
      <c r="D27" s="1">
        <f t="shared" si="0"/>
        <v>2533</v>
      </c>
    </row>
    <row r="28" spans="2:4" x14ac:dyDescent="0.15">
      <c r="B28" s="1">
        <v>20</v>
      </c>
      <c r="C28" s="1">
        <f t="shared" si="2"/>
        <v>2560</v>
      </c>
      <c r="D28" s="1">
        <f t="shared" si="0"/>
        <v>2580</v>
      </c>
    </row>
    <row r="29" spans="2:4" x14ac:dyDescent="0.15">
      <c r="B29" s="1">
        <v>21</v>
      </c>
      <c r="C29" s="1">
        <f>C28+$E$2</f>
        <v>2710</v>
      </c>
      <c r="D29" s="1">
        <f t="shared" ref="D29:D48" si="3">D28+$D$5</f>
        <v>2707</v>
      </c>
    </row>
    <row r="30" spans="2:4" x14ac:dyDescent="0.15">
      <c r="B30" s="1">
        <v>22</v>
      </c>
      <c r="C30" s="1">
        <f>C29+$E$2</f>
        <v>2860</v>
      </c>
      <c r="D30" s="1">
        <f t="shared" si="3"/>
        <v>2834</v>
      </c>
    </row>
    <row r="31" spans="2:4" x14ac:dyDescent="0.15">
      <c r="B31" s="1">
        <v>23</v>
      </c>
      <c r="C31" s="1">
        <f t="shared" ref="C31:C38" si="4">C30+$E$2</f>
        <v>3010</v>
      </c>
      <c r="D31" s="1">
        <f t="shared" si="3"/>
        <v>2961</v>
      </c>
    </row>
    <row r="32" spans="2:4" x14ac:dyDescent="0.15">
      <c r="B32" s="1">
        <v>24</v>
      </c>
      <c r="C32" s="1">
        <f t="shared" si="4"/>
        <v>3160</v>
      </c>
      <c r="D32" s="1">
        <f t="shared" si="3"/>
        <v>3088</v>
      </c>
    </row>
    <row r="33" spans="2:4" x14ac:dyDescent="0.15">
      <c r="B33" s="1">
        <v>25</v>
      </c>
      <c r="C33" s="1">
        <f t="shared" si="4"/>
        <v>3310</v>
      </c>
      <c r="D33" s="1">
        <f t="shared" si="3"/>
        <v>3215</v>
      </c>
    </row>
    <row r="34" spans="2:4" x14ac:dyDescent="0.15">
      <c r="B34" s="1">
        <v>26</v>
      </c>
      <c r="C34" s="1">
        <f t="shared" si="4"/>
        <v>3460</v>
      </c>
      <c r="D34" s="1">
        <f t="shared" si="3"/>
        <v>3342</v>
      </c>
    </row>
    <row r="35" spans="2:4" x14ac:dyDescent="0.15">
      <c r="B35" s="1">
        <v>27</v>
      </c>
      <c r="C35" s="1">
        <f t="shared" si="4"/>
        <v>3610</v>
      </c>
      <c r="D35" s="1">
        <f t="shared" si="3"/>
        <v>3469</v>
      </c>
    </row>
    <row r="36" spans="2:4" x14ac:dyDescent="0.15">
      <c r="B36" s="1">
        <v>28</v>
      </c>
      <c r="C36" s="1">
        <f t="shared" si="4"/>
        <v>3760</v>
      </c>
      <c r="D36" s="1">
        <f t="shared" si="3"/>
        <v>3596</v>
      </c>
    </row>
    <row r="37" spans="2:4" x14ac:dyDescent="0.15">
      <c r="B37" s="1">
        <v>29</v>
      </c>
      <c r="C37" s="1">
        <f t="shared" si="4"/>
        <v>3910</v>
      </c>
      <c r="D37" s="1">
        <f t="shared" si="3"/>
        <v>3723</v>
      </c>
    </row>
    <row r="38" spans="2:4" x14ac:dyDescent="0.15">
      <c r="B38" s="1">
        <v>30</v>
      </c>
      <c r="C38" s="1">
        <f t="shared" si="4"/>
        <v>4060</v>
      </c>
      <c r="D38" s="1">
        <f t="shared" si="3"/>
        <v>3850</v>
      </c>
    </row>
    <row r="39" spans="2:4" x14ac:dyDescent="0.15">
      <c r="B39" s="1">
        <v>31</v>
      </c>
      <c r="C39" s="26"/>
      <c r="D39" s="1">
        <f t="shared" si="3"/>
        <v>3977</v>
      </c>
    </row>
    <row r="40" spans="2:4" x14ac:dyDescent="0.15">
      <c r="B40" s="1">
        <v>32</v>
      </c>
      <c r="C40" s="26"/>
      <c r="D40" s="1">
        <f t="shared" si="3"/>
        <v>4104</v>
      </c>
    </row>
    <row r="41" spans="2:4" x14ac:dyDescent="0.15">
      <c r="B41" s="1">
        <v>33</v>
      </c>
      <c r="C41" s="26"/>
      <c r="D41" s="1">
        <f t="shared" si="3"/>
        <v>4231</v>
      </c>
    </row>
    <row r="42" spans="2:4" x14ac:dyDescent="0.15">
      <c r="B42" s="1">
        <v>34</v>
      </c>
      <c r="C42" s="26"/>
      <c r="D42" s="1">
        <f t="shared" si="3"/>
        <v>4358</v>
      </c>
    </row>
    <row r="43" spans="2:4" x14ac:dyDescent="0.15">
      <c r="B43" s="1">
        <v>35</v>
      </c>
      <c r="C43" s="26"/>
      <c r="D43" s="1">
        <f t="shared" si="3"/>
        <v>4485</v>
      </c>
    </row>
    <row r="44" spans="2:4" x14ac:dyDescent="0.15">
      <c r="B44" s="1">
        <v>36</v>
      </c>
      <c r="C44" s="26"/>
      <c r="D44" s="1">
        <f t="shared" si="3"/>
        <v>4612</v>
      </c>
    </row>
    <row r="45" spans="2:4" x14ac:dyDescent="0.15">
      <c r="B45" s="1">
        <v>37</v>
      </c>
      <c r="C45" s="26"/>
      <c r="D45" s="1">
        <f t="shared" si="3"/>
        <v>4739</v>
      </c>
    </row>
    <row r="46" spans="2:4" x14ac:dyDescent="0.15">
      <c r="B46" s="1">
        <v>38</v>
      </c>
      <c r="C46" s="26"/>
      <c r="D46" s="1">
        <f t="shared" si="3"/>
        <v>4866</v>
      </c>
    </row>
    <row r="47" spans="2:4" x14ac:dyDescent="0.15">
      <c r="B47" s="1">
        <v>39</v>
      </c>
      <c r="C47" s="26"/>
      <c r="D47" s="1">
        <f t="shared" si="3"/>
        <v>4993</v>
      </c>
    </row>
    <row r="48" spans="2:4" x14ac:dyDescent="0.15">
      <c r="B48" s="1">
        <v>40</v>
      </c>
      <c r="C48" s="26"/>
      <c r="D48" s="1">
        <f t="shared" si="3"/>
        <v>5120</v>
      </c>
    </row>
    <row r="49" spans="2:4" x14ac:dyDescent="0.15">
      <c r="B49" s="1">
        <v>41</v>
      </c>
      <c r="C49" s="26"/>
      <c r="D49" s="1">
        <f t="shared" ref="D49:D68" si="5">D48+$E$5</f>
        <v>5270</v>
      </c>
    </row>
    <row r="50" spans="2:4" x14ac:dyDescent="0.15">
      <c r="B50" s="1">
        <v>42</v>
      </c>
      <c r="C50" s="26"/>
      <c r="D50" s="1">
        <f t="shared" si="5"/>
        <v>5420</v>
      </c>
    </row>
    <row r="51" spans="2:4" x14ac:dyDescent="0.15">
      <c r="B51" s="1">
        <v>43</v>
      </c>
      <c r="C51" s="26"/>
      <c r="D51" s="1">
        <f t="shared" si="5"/>
        <v>5570</v>
      </c>
    </row>
    <row r="52" spans="2:4" x14ac:dyDescent="0.15">
      <c r="B52" s="1">
        <v>44</v>
      </c>
      <c r="C52" s="26"/>
      <c r="D52" s="1">
        <f t="shared" si="5"/>
        <v>5720</v>
      </c>
    </row>
    <row r="53" spans="2:4" x14ac:dyDescent="0.15">
      <c r="B53" s="1">
        <v>45</v>
      </c>
      <c r="C53" s="26"/>
      <c r="D53" s="1">
        <f t="shared" si="5"/>
        <v>5870</v>
      </c>
    </row>
    <row r="54" spans="2:4" x14ac:dyDescent="0.15">
      <c r="B54" s="1">
        <v>46</v>
      </c>
      <c r="C54" s="26"/>
      <c r="D54" s="1">
        <f t="shared" si="5"/>
        <v>6020</v>
      </c>
    </row>
    <row r="55" spans="2:4" x14ac:dyDescent="0.15">
      <c r="B55" s="1">
        <v>47</v>
      </c>
      <c r="C55" s="26"/>
      <c r="D55" s="1">
        <f t="shared" si="5"/>
        <v>6170</v>
      </c>
    </row>
    <row r="56" spans="2:4" x14ac:dyDescent="0.15">
      <c r="B56" s="1">
        <v>48</v>
      </c>
      <c r="C56" s="26"/>
      <c r="D56" s="1">
        <f t="shared" si="5"/>
        <v>6320</v>
      </c>
    </row>
    <row r="57" spans="2:4" x14ac:dyDescent="0.15">
      <c r="B57" s="1">
        <v>49</v>
      </c>
      <c r="C57" s="26"/>
      <c r="D57" s="1">
        <f t="shared" si="5"/>
        <v>6470</v>
      </c>
    </row>
    <row r="58" spans="2:4" x14ac:dyDescent="0.15">
      <c r="B58" s="1">
        <v>50</v>
      </c>
      <c r="C58" s="26"/>
      <c r="D58" s="1">
        <f t="shared" si="5"/>
        <v>6620</v>
      </c>
    </row>
    <row r="59" spans="2:4" x14ac:dyDescent="0.15">
      <c r="B59" s="1">
        <v>51</v>
      </c>
      <c r="C59" s="26"/>
      <c r="D59" s="1">
        <f t="shared" si="5"/>
        <v>6770</v>
      </c>
    </row>
    <row r="60" spans="2:4" x14ac:dyDescent="0.15">
      <c r="B60" s="1">
        <v>52</v>
      </c>
      <c r="C60" s="26"/>
      <c r="D60" s="1">
        <f t="shared" si="5"/>
        <v>6920</v>
      </c>
    </row>
    <row r="61" spans="2:4" x14ac:dyDescent="0.15">
      <c r="B61" s="1">
        <v>53</v>
      </c>
      <c r="C61" s="26"/>
      <c r="D61" s="1">
        <f t="shared" si="5"/>
        <v>7070</v>
      </c>
    </row>
    <row r="62" spans="2:4" x14ac:dyDescent="0.15">
      <c r="B62" s="1">
        <v>54</v>
      </c>
      <c r="C62" s="26"/>
      <c r="D62" s="1">
        <f t="shared" si="5"/>
        <v>7220</v>
      </c>
    </row>
    <row r="63" spans="2:4" x14ac:dyDescent="0.15">
      <c r="B63" s="1">
        <v>55</v>
      </c>
      <c r="C63" s="26"/>
      <c r="D63" s="1">
        <f t="shared" si="5"/>
        <v>7370</v>
      </c>
    </row>
    <row r="64" spans="2:4" x14ac:dyDescent="0.15">
      <c r="B64" s="1">
        <v>56</v>
      </c>
      <c r="C64" s="26"/>
      <c r="D64" s="1">
        <f t="shared" si="5"/>
        <v>7520</v>
      </c>
    </row>
    <row r="65" spans="2:4" x14ac:dyDescent="0.15">
      <c r="B65" s="1">
        <v>57</v>
      </c>
      <c r="C65" s="26"/>
      <c r="D65" s="1">
        <f t="shared" si="5"/>
        <v>7670</v>
      </c>
    </row>
    <row r="66" spans="2:4" x14ac:dyDescent="0.15">
      <c r="B66" s="1">
        <v>58</v>
      </c>
      <c r="C66" s="26"/>
      <c r="D66" s="1">
        <f t="shared" si="5"/>
        <v>7820</v>
      </c>
    </row>
    <row r="67" spans="2:4" x14ac:dyDescent="0.15">
      <c r="B67" s="1">
        <v>59</v>
      </c>
      <c r="C67" s="26"/>
      <c r="D67" s="1">
        <f t="shared" si="5"/>
        <v>7970</v>
      </c>
    </row>
    <row r="68" spans="2:4" x14ac:dyDescent="0.15">
      <c r="B68" s="1">
        <v>60</v>
      </c>
      <c r="C68" s="26"/>
      <c r="D68" s="1">
        <f t="shared" si="5"/>
        <v>8120</v>
      </c>
    </row>
  </sheetData>
  <sheetProtection sheet="1" formatCells="0" formatColumns="0" formatRows="0" insertColumns="0" insertRows="0" insertHyperlinks="0" deleteColumns="0" deleteRows="0" sort="0" autoFilter="0" pivotTables="0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計算表</vt:lpstr>
      <vt:lpstr>料金表(新料金)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ut4104</dc:creator>
  <cp:lastModifiedBy> </cp:lastModifiedBy>
  <cp:lastPrinted>2024-09-09T04:30:14Z</cp:lastPrinted>
  <dcterms:created xsi:type="dcterms:W3CDTF">2024-06-21T00:39:15Z</dcterms:created>
  <dcterms:modified xsi:type="dcterms:W3CDTF">2024-09-09T04:30:15Z</dcterms:modified>
</cp:coreProperties>
</file>